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Детский сад (о-з)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66" i="4"/>
  <c r="K55"/>
  <c r="K56"/>
  <c r="K65" s="1"/>
  <c r="L65" s="1"/>
  <c r="K57"/>
  <c r="K58"/>
  <c r="K60"/>
  <c r="K61"/>
  <c r="K63"/>
  <c r="K54"/>
  <c r="K53"/>
  <c r="L50"/>
  <c r="K50"/>
  <c r="L21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1"/>
  <c r="K67"/>
  <c r="K68"/>
  <c r="K69"/>
  <c r="K20"/>
  <c r="K18"/>
  <c r="K15"/>
  <c r="K14"/>
  <c r="K13"/>
  <c r="K11"/>
  <c r="K10"/>
  <c r="K9"/>
</calcChain>
</file>

<file path=xl/sharedStrings.xml><?xml version="1.0" encoding="utf-8"?>
<sst xmlns="http://schemas.openxmlformats.org/spreadsheetml/2006/main" count="195" uniqueCount="121">
  <si>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</si>
  <si>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</si>
  <si>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</si>
  <si>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</si>
  <si>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</si>
  <si>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</si>
  <si>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</si>
  <si>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</si>
  <si>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</si>
  <si>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</si>
  <si>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</si>
  <si>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Дети 3-7 лет (о-з)</t>
  </si>
  <si>
    <t>День 4</t>
  </si>
  <si>
    <t>ЗАВТРАК</t>
  </si>
  <si>
    <t>397</t>
  </si>
  <si>
    <t>Какао с молоком</t>
  </si>
  <si>
    <t>150</t>
  </si>
  <si>
    <t>Какао-порошок</t>
  </si>
  <si>
    <t>1,5/1,5</t>
  </si>
  <si>
    <t>Сахарный песок</t>
  </si>
  <si>
    <t>11,34/11,34</t>
  </si>
  <si>
    <t>Молоко пастеризованное, 2,5% жирности</t>
  </si>
  <si>
    <t>215</t>
  </si>
  <si>
    <t>Омлет натуральный</t>
  </si>
  <si>
    <t>100</t>
  </si>
  <si>
    <t>Масло сливочное</t>
  </si>
  <si>
    <t>Яйцо</t>
  </si>
  <si>
    <t>701</t>
  </si>
  <si>
    <t>Хлеб пшеничный</t>
  </si>
  <si>
    <t>40</t>
  </si>
  <si>
    <t>40/40</t>
  </si>
  <si>
    <t>ЗАВТРАК 2</t>
  </si>
  <si>
    <t>702.5</t>
  </si>
  <si>
    <t>Кондитерское изделие (печенье)</t>
  </si>
  <si>
    <t>30</t>
  </si>
  <si>
    <t>Печенье, сахарное из муки высшего сорта</t>
  </si>
  <si>
    <t>30/30</t>
  </si>
  <si>
    <t>ОБЕД</t>
  </si>
  <si>
    <t>5/1</t>
  </si>
  <si>
    <t>Салат из белокочанной капусты с морковью и растительным маслом</t>
  </si>
  <si>
    <t>50</t>
  </si>
  <si>
    <t>Морковь, красная</t>
  </si>
  <si>
    <t>12,91/10,84</t>
  </si>
  <si>
    <t>Капуста белокочанная</t>
  </si>
  <si>
    <t>82,5/41,67</t>
  </si>
  <si>
    <t>Соль поваренная пищевая</t>
  </si>
  <si>
    <t>0,41/0,41</t>
  </si>
  <si>
    <t>2,5/2,5</t>
  </si>
  <si>
    <t>Масло подсолнечное</t>
  </si>
  <si>
    <t>3,34/3,34</t>
  </si>
  <si>
    <t>19/2</t>
  </si>
  <si>
    <t>200</t>
  </si>
  <si>
    <t>Минтай</t>
  </si>
  <si>
    <t>Картофель</t>
  </si>
  <si>
    <t>Укроп</t>
  </si>
  <si>
    <t>2/0,96</t>
  </si>
  <si>
    <t>4/4</t>
  </si>
  <si>
    <t>Соль пищевая йодированная</t>
  </si>
  <si>
    <t>1/1</t>
  </si>
  <si>
    <t>Лук</t>
  </si>
  <si>
    <t>9,5/8</t>
  </si>
  <si>
    <t>Морковь</t>
  </si>
  <si>
    <t>10/8</t>
  </si>
  <si>
    <t>Масло растительное</t>
  </si>
  <si>
    <t>372</t>
  </si>
  <si>
    <t>Компот из свежих плодов (яблоки)</t>
  </si>
  <si>
    <t>Яблоки</t>
  </si>
  <si>
    <t>Лимонная кислота</t>
  </si>
  <si>
    <t>304</t>
  </si>
  <si>
    <t>Плов из птицы</t>
  </si>
  <si>
    <t>180</t>
  </si>
  <si>
    <t>Курица, 1 категории</t>
  </si>
  <si>
    <t>Лук репчатый</t>
  </si>
  <si>
    <t>9,43/7,72</t>
  </si>
  <si>
    <t>Рис, зерно продовольственное</t>
  </si>
  <si>
    <t>Томат-пюре</t>
  </si>
  <si>
    <t>6,86/6,86</t>
  </si>
  <si>
    <t>700</t>
  </si>
  <si>
    <t>Хлеб ржаной</t>
  </si>
  <si>
    <t>УПЛОТНЕННЫЙ ПОЛДНИК</t>
  </si>
  <si>
    <t>206</t>
  </si>
  <si>
    <t>Сыр брынза</t>
  </si>
  <si>
    <t>1004</t>
  </si>
  <si>
    <t>Соль (на весь день) 2</t>
  </si>
  <si>
    <t>4</t>
  </si>
  <si>
    <t>400</t>
  </si>
  <si>
    <t>ИТОГО ЗА ДЕНЬ:</t>
  </si>
  <si>
    <t>ИТОГО ЗА ВЕСЬ ПЕРИОД:</t>
  </si>
  <si>
    <t>Среднее значение за период</t>
  </si>
  <si>
    <t>71,32</t>
  </si>
  <si>
    <t>78,5</t>
  </si>
  <si>
    <t>1364</t>
  </si>
  <si>
    <t>202,38</t>
  </si>
  <si>
    <t>1760,69</t>
  </si>
  <si>
    <t>45,649</t>
  </si>
  <si>
    <t>Содержание белков, жиров, углеводов в меню за период в % от калорийности</t>
  </si>
  <si>
    <t>№ п/п</t>
  </si>
  <si>
    <t>Выборка продуктов по меню для категории "Детский сад (о-з)"</t>
  </si>
  <si>
    <t>Ед.изм.</t>
  </si>
  <si>
    <t>Брутто за весь период</t>
  </si>
  <si>
    <t>Нетто за весь период</t>
  </si>
  <si>
    <t>л</t>
  </si>
  <si>
    <t>кг</t>
  </si>
  <si>
    <t>г</t>
  </si>
  <si>
    <t>шт (яйца)</t>
  </si>
  <si>
    <t>Макаронные изделия</t>
  </si>
  <si>
    <t xml:space="preserve">Молоко </t>
  </si>
  <si>
    <t>Печенье</t>
  </si>
  <si>
    <t>Рис</t>
  </si>
  <si>
    <t>1 шт</t>
  </si>
  <si>
    <t>Хлеб пшеничный с сыром</t>
  </si>
  <si>
    <t xml:space="preserve">Суп с на курином бульоне с вермишелью </t>
  </si>
  <si>
    <t>Кости куриные</t>
  </si>
  <si>
    <t>Чай сладкий</t>
  </si>
  <si>
    <t xml:space="preserve">Чай </t>
  </si>
  <si>
    <t>0.4</t>
  </si>
  <si>
    <t>гречневая каша  с рыбной котлетой</t>
  </si>
  <si>
    <t>крупа гречневая</t>
  </si>
  <si>
    <t xml:space="preserve">вермишель </t>
  </si>
  <si>
    <t>томат</t>
  </si>
  <si>
    <t>итого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</si>
</sst>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quotePrefix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3" xfId="0" quotePrefix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6" xfId="0" applyBorder="1"/>
    <xf numFmtId="0" fontId="0" fillId="0" borderId="13" xfId="0" applyFont="1" applyBorder="1" applyAlignment="1">
      <alignment wrapText="1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0" xfId="0" applyFont="1"/>
    <xf numFmtId="0" fontId="0" fillId="0" borderId="17" xfId="0" applyFill="1" applyBorder="1"/>
    <xf numFmtId="0" fontId="0" fillId="0" borderId="18" xfId="0" applyBorder="1"/>
    <xf numFmtId="0" fontId="0" fillId="0" borderId="8" xfId="0" applyBorder="1" applyAlignment="1">
      <alignment wrapText="1"/>
    </xf>
    <xf numFmtId="0" fontId="0" fillId="0" borderId="8" xfId="0" quotePrefix="1" applyBorder="1"/>
    <xf numFmtId="0" fontId="0" fillId="0" borderId="8" xfId="0" applyBorder="1"/>
    <xf numFmtId="0" fontId="0" fillId="0" borderId="19" xfId="0" applyBorder="1"/>
    <xf numFmtId="0" fontId="2" fillId="0" borderId="20" xfId="0" applyFont="1" applyBorder="1"/>
    <xf numFmtId="0" fontId="3" fillId="0" borderId="21" xfId="0" applyFont="1" applyBorder="1" applyAlignment="1">
      <alignment wrapText="1"/>
    </xf>
    <xf numFmtId="0" fontId="2" fillId="0" borderId="21" xfId="0" applyFont="1" applyBorder="1"/>
    <xf numFmtId="0" fontId="2" fillId="0" borderId="22" xfId="0" applyFont="1" applyBorder="1"/>
    <xf numFmtId="0" fontId="0" fillId="0" borderId="24" xfId="0" applyBorder="1" applyAlignment="1">
      <alignment wrapText="1"/>
    </xf>
    <xf numFmtId="0" fontId="0" fillId="0" borderId="24" xfId="0" quotePrefix="1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/>
    <xf numFmtId="0" fontId="0" fillId="0" borderId="27" xfId="0" applyBorder="1"/>
    <xf numFmtId="0" fontId="1" fillId="0" borderId="23" xfId="0" applyFont="1" applyBorder="1"/>
    <xf numFmtId="0" fontId="2" fillId="0" borderId="26" xfId="0" applyFont="1" applyBorder="1"/>
    <xf numFmtId="0" fontId="1" fillId="0" borderId="24" xfId="0" applyFont="1" applyBorder="1" applyAlignment="1">
      <alignment wrapText="1"/>
    </xf>
    <xf numFmtId="0" fontId="1" fillId="0" borderId="24" xfId="0" quotePrefix="1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4" fillId="0" borderId="21" xfId="0" applyFont="1" applyBorder="1"/>
    <xf numFmtId="0" fontId="4" fillId="0" borderId="22" xfId="0" applyFont="1" applyBorder="1"/>
    <xf numFmtId="0" fontId="0" fillId="2" borderId="13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3" xfId="0" applyBorder="1"/>
    <xf numFmtId="0" fontId="0" fillId="0" borderId="11" xfId="0" applyBorder="1"/>
    <xf numFmtId="0" fontId="4" fillId="0" borderId="20" xfId="0" applyFont="1" applyBorder="1"/>
    <xf numFmtId="0" fontId="4" fillId="0" borderId="2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workbookViewId="0">
      <selection activeCell="B17" sqref="B17:I17"/>
    </sheetView>
  </sheetViews>
  <sheetFormatPr defaultRowHeight="12.75"/>
  <cols>
    <col min="1" max="1" width="11" customWidth="1"/>
    <col min="2" max="2" width="41.7109375" customWidth="1"/>
    <col min="3" max="3" width="10.7109375" customWidth="1"/>
    <col min="4" max="4" width="8.85546875" customWidth="1"/>
    <col min="5" max="5" width="9" customWidth="1"/>
    <col min="6" max="6" width="8.42578125" customWidth="1"/>
    <col min="7" max="7" width="9.42578125" customWidth="1"/>
    <col min="8" max="8" width="9.5703125" customWidth="1"/>
    <col min="9" max="9" width="8" customWidth="1"/>
    <col min="10" max="12" width="7.7109375" customWidth="1"/>
  </cols>
  <sheetData>
    <row r="1" spans="1:11" s="1" customFormat="1">
      <c r="A1" s="5"/>
      <c r="C1" s="3"/>
      <c r="D1" s="4"/>
      <c r="E1" s="4"/>
      <c r="F1" s="4"/>
      <c r="G1" s="4"/>
      <c r="H1" s="4"/>
      <c r="I1" s="4"/>
    </row>
    <row r="2" spans="1:11" s="1" customFormat="1">
      <c r="A2" s="2"/>
      <c r="C2" s="3"/>
      <c r="D2" s="4"/>
      <c r="E2" s="4" t="s">
        <v>12</v>
      </c>
      <c r="F2" s="4"/>
      <c r="G2" s="4"/>
      <c r="H2" s="4"/>
      <c r="I2" s="4"/>
    </row>
    <row r="3" spans="1:11" s="1" customFormat="1" ht="25.5" customHeight="1" thickBot="1">
      <c r="A3" s="2" t="s">
        <v>0</v>
      </c>
      <c r="B3" s="1" t="s">
        <v>11</v>
      </c>
      <c r="C3" s="3"/>
      <c r="D3" s="4"/>
      <c r="E3" s="4"/>
      <c r="F3" s="4"/>
      <c r="G3" s="4"/>
      <c r="H3" s="4"/>
      <c r="I3" s="4"/>
    </row>
    <row r="4" spans="1:11" s="1" customFormat="1" ht="13.5" hidden="1" thickBot="1">
      <c r="A4" s="5"/>
      <c r="C4" s="3"/>
      <c r="D4" s="4"/>
      <c r="E4" s="4"/>
      <c r="F4" s="4"/>
      <c r="G4" s="4"/>
      <c r="H4" s="4"/>
      <c r="I4" s="4"/>
    </row>
    <row r="5" spans="1:11" s="6" customFormat="1" ht="33" customHeight="1">
      <c r="A5" s="82" t="s">
        <v>2</v>
      </c>
      <c r="B5" s="84" t="s">
        <v>3</v>
      </c>
      <c r="C5" s="86" t="s">
        <v>4</v>
      </c>
      <c r="D5" s="76" t="s">
        <v>1</v>
      </c>
      <c r="E5" s="76"/>
      <c r="F5" s="76"/>
      <c r="G5" s="76" t="s">
        <v>8</v>
      </c>
      <c r="H5" s="78" t="s">
        <v>9</v>
      </c>
      <c r="I5" s="67" t="s">
        <v>10</v>
      </c>
    </row>
    <row r="6" spans="1:11" s="7" customFormat="1" ht="13.5" thickBot="1">
      <c r="A6" s="83"/>
      <c r="B6" s="85"/>
      <c r="C6" s="87"/>
      <c r="D6" s="13" t="s">
        <v>5</v>
      </c>
      <c r="E6" s="13" t="s">
        <v>6</v>
      </c>
      <c r="F6" s="13" t="s">
        <v>7</v>
      </c>
      <c r="G6" s="77"/>
      <c r="H6" s="79"/>
      <c r="I6" s="68"/>
    </row>
    <row r="7" spans="1:11">
      <c r="A7" s="69" t="s">
        <v>12</v>
      </c>
      <c r="B7" s="70"/>
      <c r="C7" s="70"/>
      <c r="D7" s="70"/>
      <c r="E7" s="70"/>
      <c r="F7" s="70"/>
      <c r="G7" s="70"/>
      <c r="H7" s="70"/>
      <c r="I7" s="71"/>
    </row>
    <row r="8" spans="1:11" s="9" customFormat="1" ht="15">
      <c r="A8" s="14" t="s">
        <v>13</v>
      </c>
      <c r="B8" s="15" t="s">
        <v>15</v>
      </c>
      <c r="C8" s="16" t="s">
        <v>16</v>
      </c>
      <c r="D8" s="16">
        <v>3.03</v>
      </c>
      <c r="E8" s="16">
        <v>2.52</v>
      </c>
      <c r="F8" s="16">
        <v>15.87</v>
      </c>
      <c r="G8" s="16">
        <v>96.81</v>
      </c>
      <c r="H8" s="16">
        <v>1.1850000000000001</v>
      </c>
      <c r="I8" s="17" t="s">
        <v>14</v>
      </c>
    </row>
    <row r="9" spans="1:11">
      <c r="A9" s="18"/>
      <c r="B9" s="19" t="s">
        <v>17</v>
      </c>
      <c r="C9" s="20" t="s">
        <v>18</v>
      </c>
      <c r="D9" s="21">
        <v>0.04</v>
      </c>
      <c r="E9" s="21">
        <v>0.02</v>
      </c>
      <c r="F9" s="21">
        <v>0.02</v>
      </c>
      <c r="G9" s="21">
        <v>0.43</v>
      </c>
      <c r="H9" s="21">
        <v>0</v>
      </c>
      <c r="I9" s="22"/>
      <c r="J9" s="39">
        <v>550</v>
      </c>
      <c r="K9">
        <f>1.5*J9</f>
        <v>825</v>
      </c>
    </row>
    <row r="10" spans="1:11">
      <c r="A10" s="18"/>
      <c r="B10" s="19" t="s">
        <v>19</v>
      </c>
      <c r="C10" s="20" t="s">
        <v>20</v>
      </c>
      <c r="D10" s="21">
        <v>0</v>
      </c>
      <c r="E10" s="21">
        <v>0</v>
      </c>
      <c r="F10" s="21">
        <v>1.1299999999999999</v>
      </c>
      <c r="G10" s="21">
        <v>4.3</v>
      </c>
      <c r="H10" s="21">
        <v>0</v>
      </c>
      <c r="I10" s="22"/>
      <c r="J10" s="39">
        <v>35</v>
      </c>
      <c r="K10">
        <f>11.34*J10</f>
        <v>396.9</v>
      </c>
    </row>
    <row r="11" spans="1:11">
      <c r="A11" s="18"/>
      <c r="B11" s="19" t="s">
        <v>21</v>
      </c>
      <c r="C11" s="20">
        <v>150</v>
      </c>
      <c r="D11" s="21">
        <v>0.27</v>
      </c>
      <c r="E11" s="21">
        <v>0.23</v>
      </c>
      <c r="F11" s="21">
        <v>0.44</v>
      </c>
      <c r="G11" s="21">
        <v>4.95</v>
      </c>
      <c r="H11" s="21">
        <v>1.1919999999999999</v>
      </c>
      <c r="I11" s="22"/>
      <c r="J11" s="39">
        <v>45.21</v>
      </c>
      <c r="K11">
        <f>150*J11</f>
        <v>6781.5</v>
      </c>
    </row>
    <row r="12" spans="1:11" s="9" customFormat="1" ht="15">
      <c r="A12" s="14" t="s">
        <v>13</v>
      </c>
      <c r="B12" s="15" t="s">
        <v>23</v>
      </c>
      <c r="C12" s="16" t="s">
        <v>24</v>
      </c>
      <c r="D12" s="16">
        <v>10.41</v>
      </c>
      <c r="E12" s="16">
        <v>13.97</v>
      </c>
      <c r="F12" s="16">
        <v>1.95</v>
      </c>
      <c r="G12" s="16">
        <v>175.32</v>
      </c>
      <c r="H12" s="16">
        <v>0.35</v>
      </c>
      <c r="I12" s="17" t="s">
        <v>22</v>
      </c>
    </row>
    <row r="13" spans="1:11">
      <c r="A13" s="18"/>
      <c r="B13" s="19" t="s">
        <v>25</v>
      </c>
      <c r="C13" s="20">
        <v>3</v>
      </c>
      <c r="D13" s="21">
        <v>0.01</v>
      </c>
      <c r="E13" s="21">
        <v>0.28999999999999998</v>
      </c>
      <c r="F13" s="21">
        <v>0.01</v>
      </c>
      <c r="G13" s="21">
        <v>2.67</v>
      </c>
      <c r="H13" s="21">
        <v>0</v>
      </c>
      <c r="I13" s="22"/>
      <c r="J13" s="39">
        <v>500</v>
      </c>
      <c r="K13">
        <f>3*J13</f>
        <v>1500</v>
      </c>
    </row>
    <row r="14" spans="1:11">
      <c r="A14" s="18"/>
      <c r="B14" s="19" t="s">
        <v>26</v>
      </c>
      <c r="C14" s="21" t="s">
        <v>109</v>
      </c>
      <c r="D14" s="21">
        <v>0.95</v>
      </c>
      <c r="E14" s="21">
        <v>0.86</v>
      </c>
      <c r="F14" s="21">
        <v>0.05</v>
      </c>
      <c r="G14" s="21">
        <v>11.78</v>
      </c>
      <c r="H14" s="21">
        <v>0</v>
      </c>
      <c r="I14" s="22"/>
      <c r="J14" s="39">
        <v>6.5</v>
      </c>
      <c r="K14">
        <f>1*J14</f>
        <v>6.5</v>
      </c>
    </row>
    <row r="15" spans="1:11">
      <c r="A15" s="18"/>
      <c r="B15" s="19" t="s">
        <v>21</v>
      </c>
      <c r="C15" s="20">
        <v>30</v>
      </c>
      <c r="D15" s="21">
        <v>0.08</v>
      </c>
      <c r="E15" s="21">
        <v>7.0000000000000007E-2</v>
      </c>
      <c r="F15" s="21">
        <v>0.13</v>
      </c>
      <c r="G15" s="21">
        <v>1.46</v>
      </c>
      <c r="H15" s="21">
        <v>0.35199999999999998</v>
      </c>
      <c r="I15" s="22"/>
      <c r="J15" s="39">
        <v>45.21</v>
      </c>
      <c r="K15">
        <f>30*J15</f>
        <v>1356.3</v>
      </c>
    </row>
    <row r="16" spans="1:11" s="9" customFormat="1" ht="15">
      <c r="A16" s="14" t="s">
        <v>13</v>
      </c>
      <c r="B16" s="15" t="s">
        <v>110</v>
      </c>
      <c r="C16" s="16" t="s">
        <v>29</v>
      </c>
      <c r="D16" s="16">
        <v>3.16</v>
      </c>
      <c r="E16" s="16">
        <v>0.4</v>
      </c>
      <c r="F16" s="16">
        <v>19.32</v>
      </c>
      <c r="G16" s="16">
        <v>94</v>
      </c>
      <c r="H16" s="16">
        <v>0</v>
      </c>
      <c r="I16" s="17" t="s">
        <v>27</v>
      </c>
    </row>
    <row r="17" spans="1:12" s="9" customFormat="1" ht="15">
      <c r="A17" s="14"/>
      <c r="B17" s="64" t="s">
        <v>81</v>
      </c>
      <c r="C17" s="65"/>
      <c r="D17" s="65"/>
      <c r="E17" s="65"/>
      <c r="F17" s="65"/>
      <c r="G17" s="65"/>
      <c r="H17" s="65"/>
      <c r="I17" s="66"/>
    </row>
    <row r="18" spans="1:12">
      <c r="A18" s="18"/>
      <c r="B18" s="19" t="s">
        <v>28</v>
      </c>
      <c r="C18" s="20" t="s">
        <v>30</v>
      </c>
      <c r="D18" s="21">
        <v>0.32</v>
      </c>
      <c r="E18" s="21">
        <v>0.04</v>
      </c>
      <c r="F18" s="21">
        <v>1.93</v>
      </c>
      <c r="G18" s="21">
        <v>8.5399999999999991</v>
      </c>
      <c r="H18" s="21">
        <v>0</v>
      </c>
      <c r="I18" s="22"/>
      <c r="J18" s="39">
        <v>35.700000000000003</v>
      </c>
      <c r="K18">
        <f>40*J18</f>
        <v>1428</v>
      </c>
    </row>
    <row r="19" spans="1:12" s="9" customFormat="1" ht="15">
      <c r="A19" s="14" t="s">
        <v>31</v>
      </c>
      <c r="B19" s="15" t="s">
        <v>33</v>
      </c>
      <c r="C19" s="16" t="s">
        <v>34</v>
      </c>
      <c r="D19" s="16">
        <v>2.25</v>
      </c>
      <c r="E19" s="16">
        <v>2.94</v>
      </c>
      <c r="F19" s="16">
        <v>22.32</v>
      </c>
      <c r="G19" s="16">
        <v>125.1</v>
      </c>
      <c r="H19" s="16">
        <v>0</v>
      </c>
      <c r="I19" s="17" t="s">
        <v>32</v>
      </c>
    </row>
    <row r="20" spans="1:12" ht="13.5" thickBot="1">
      <c r="A20" s="40"/>
      <c r="B20" s="41" t="s">
        <v>35</v>
      </c>
      <c r="C20" s="42" t="s">
        <v>36</v>
      </c>
      <c r="D20" s="43">
        <v>0.22</v>
      </c>
      <c r="E20" s="43">
        <v>0.28999999999999998</v>
      </c>
      <c r="F20" s="43">
        <v>2.23</v>
      </c>
      <c r="G20" s="43">
        <v>12.51</v>
      </c>
      <c r="H20" s="43">
        <v>0</v>
      </c>
      <c r="I20" s="44"/>
      <c r="J20" s="39">
        <v>90</v>
      </c>
      <c r="K20">
        <f>30*J20</f>
        <v>2700</v>
      </c>
    </row>
    <row r="21" spans="1:12" ht="13.5" thickBot="1">
      <c r="A21" s="55" t="s">
        <v>120</v>
      </c>
      <c r="B21" s="49"/>
      <c r="C21" s="50"/>
      <c r="D21" s="51"/>
      <c r="E21" s="51"/>
      <c r="F21" s="51"/>
      <c r="G21" s="51"/>
      <c r="H21" s="51"/>
      <c r="I21" s="52"/>
      <c r="J21" s="53"/>
      <c r="K21" s="54">
        <f>K9+K10+K11+K13+K15+K18+K20</f>
        <v>14987.699999999999</v>
      </c>
      <c r="L21">
        <f>K21/1000+K14</f>
        <v>21.487699999999997</v>
      </c>
    </row>
    <row r="22" spans="1:12" s="9" customFormat="1" ht="30">
      <c r="A22" s="45" t="s">
        <v>37</v>
      </c>
      <c r="B22" s="46" t="s">
        <v>39</v>
      </c>
      <c r="C22" s="47" t="s">
        <v>40</v>
      </c>
      <c r="D22" s="47">
        <v>0.85</v>
      </c>
      <c r="E22" s="47">
        <v>3.3</v>
      </c>
      <c r="F22" s="47">
        <v>5.95</v>
      </c>
      <c r="G22" s="47">
        <v>52.5</v>
      </c>
      <c r="H22" s="47">
        <v>18.8</v>
      </c>
      <c r="I22" s="48" t="s">
        <v>38</v>
      </c>
      <c r="K22">
        <f t="shared" ref="K22:K69" si="0">30*J22</f>
        <v>0</v>
      </c>
    </row>
    <row r="23" spans="1:12">
      <c r="A23" s="18"/>
      <c r="B23" s="19" t="s">
        <v>41</v>
      </c>
      <c r="C23" s="20" t="s">
        <v>42</v>
      </c>
      <c r="D23" s="21">
        <v>0.01</v>
      </c>
      <c r="E23" s="21">
        <v>0</v>
      </c>
      <c r="F23" s="21">
        <v>7.0000000000000007E-2</v>
      </c>
      <c r="G23" s="21">
        <v>0.38</v>
      </c>
      <c r="H23" s="21">
        <v>0.54200000000000004</v>
      </c>
      <c r="I23" s="22"/>
      <c r="J23" s="39">
        <v>30</v>
      </c>
      <c r="K23">
        <f t="shared" si="0"/>
        <v>900</v>
      </c>
    </row>
    <row r="24" spans="1:12" ht="15">
      <c r="A24" s="18"/>
      <c r="B24" s="19" t="s">
        <v>43</v>
      </c>
      <c r="C24" s="20" t="s">
        <v>44</v>
      </c>
      <c r="D24" s="21">
        <v>7.0000000000000007E-2</v>
      </c>
      <c r="E24" s="21">
        <v>0</v>
      </c>
      <c r="F24" s="21">
        <v>0.2</v>
      </c>
      <c r="G24" s="21">
        <v>1.17</v>
      </c>
      <c r="H24" s="21">
        <v>18.748999999999999</v>
      </c>
      <c r="I24" s="22"/>
      <c r="J24" s="9">
        <v>30</v>
      </c>
      <c r="K24">
        <f t="shared" si="0"/>
        <v>900</v>
      </c>
    </row>
    <row r="25" spans="1:12">
      <c r="A25" s="18"/>
      <c r="B25" s="19" t="s">
        <v>45</v>
      </c>
      <c r="C25" s="20" t="s">
        <v>46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/>
      <c r="J25" s="39">
        <v>12</v>
      </c>
      <c r="K25">
        <f t="shared" si="0"/>
        <v>360</v>
      </c>
    </row>
    <row r="26" spans="1:12" ht="15">
      <c r="A26" s="18"/>
      <c r="B26" s="19" t="s">
        <v>19</v>
      </c>
      <c r="C26" s="20" t="s">
        <v>47</v>
      </c>
      <c r="D26" s="21">
        <v>0</v>
      </c>
      <c r="E26" s="21">
        <v>0</v>
      </c>
      <c r="F26" s="21">
        <v>0.25</v>
      </c>
      <c r="G26" s="21">
        <v>0.95</v>
      </c>
      <c r="H26" s="21">
        <v>0</v>
      </c>
      <c r="I26" s="22"/>
      <c r="J26" s="9">
        <v>35</v>
      </c>
      <c r="K26">
        <f t="shared" si="0"/>
        <v>1050</v>
      </c>
    </row>
    <row r="27" spans="1:12">
      <c r="A27" s="18"/>
      <c r="B27" s="19" t="s">
        <v>48</v>
      </c>
      <c r="C27" s="20" t="s">
        <v>49</v>
      </c>
      <c r="D27" s="21">
        <v>0</v>
      </c>
      <c r="E27" s="21">
        <v>0.33</v>
      </c>
      <c r="F27" s="21">
        <v>0</v>
      </c>
      <c r="G27" s="21">
        <v>3</v>
      </c>
      <c r="H27" s="21">
        <v>0</v>
      </c>
      <c r="I27" s="22"/>
      <c r="J27" s="39">
        <v>95</v>
      </c>
      <c r="K27">
        <f t="shared" si="0"/>
        <v>2850</v>
      </c>
    </row>
    <row r="28" spans="1:12" s="9" customFormat="1" ht="30">
      <c r="A28" s="14" t="s">
        <v>37</v>
      </c>
      <c r="B28" s="15" t="s">
        <v>111</v>
      </c>
      <c r="C28" s="16" t="s">
        <v>51</v>
      </c>
      <c r="D28" s="16">
        <v>13.18</v>
      </c>
      <c r="E28" s="16">
        <v>7.44</v>
      </c>
      <c r="F28" s="16">
        <v>14.38</v>
      </c>
      <c r="G28" s="16">
        <v>177.78</v>
      </c>
      <c r="H28" s="16">
        <v>17.72</v>
      </c>
      <c r="I28" s="17" t="s">
        <v>50</v>
      </c>
      <c r="K28">
        <f t="shared" si="0"/>
        <v>0</v>
      </c>
    </row>
    <row r="29" spans="1:12">
      <c r="A29" s="18"/>
      <c r="B29" s="19" t="s">
        <v>112</v>
      </c>
      <c r="C29" s="20">
        <v>45</v>
      </c>
      <c r="D29" s="21">
        <v>1.1299999999999999</v>
      </c>
      <c r="E29" s="21">
        <v>0.06</v>
      </c>
      <c r="F29" s="21">
        <v>0</v>
      </c>
      <c r="G29" s="21">
        <v>5.1100000000000003</v>
      </c>
      <c r="H29" s="21">
        <v>0.35499999999999998</v>
      </c>
      <c r="I29" s="22"/>
      <c r="K29">
        <f t="shared" si="0"/>
        <v>0</v>
      </c>
    </row>
    <row r="30" spans="1:12" ht="15">
      <c r="A30" s="18"/>
      <c r="B30" s="19" t="s">
        <v>53</v>
      </c>
      <c r="C30" s="20">
        <v>80</v>
      </c>
      <c r="D30" s="21">
        <v>0.16</v>
      </c>
      <c r="E30" s="21">
        <v>0.03</v>
      </c>
      <c r="F30" s="21">
        <v>1.3</v>
      </c>
      <c r="G30" s="21">
        <v>6.16</v>
      </c>
      <c r="H30" s="21">
        <v>16</v>
      </c>
      <c r="I30" s="22"/>
      <c r="J30" s="9">
        <v>28</v>
      </c>
      <c r="K30">
        <f t="shared" si="0"/>
        <v>840</v>
      </c>
    </row>
    <row r="31" spans="1:12">
      <c r="A31" s="18"/>
      <c r="B31" s="19" t="s">
        <v>54</v>
      </c>
      <c r="C31" s="20" t="s">
        <v>55</v>
      </c>
      <c r="D31" s="21">
        <v>0</v>
      </c>
      <c r="E31" s="21">
        <v>0</v>
      </c>
      <c r="F31" s="21">
        <v>0.01</v>
      </c>
      <c r="G31" s="21">
        <v>0.04</v>
      </c>
      <c r="H31" s="21">
        <v>0.96</v>
      </c>
      <c r="I31" s="22"/>
      <c r="J31" s="39">
        <v>250</v>
      </c>
      <c r="K31">
        <f t="shared" si="0"/>
        <v>7500</v>
      </c>
    </row>
    <row r="32" spans="1:12" ht="15">
      <c r="A32" s="18"/>
      <c r="B32" s="19" t="s">
        <v>118</v>
      </c>
      <c r="C32" s="20">
        <v>12</v>
      </c>
      <c r="D32" s="21"/>
      <c r="E32" s="21"/>
      <c r="F32" s="21"/>
      <c r="G32" s="21"/>
      <c r="H32" s="21"/>
      <c r="I32" s="22"/>
      <c r="J32" s="9">
        <v>60</v>
      </c>
      <c r="K32">
        <f t="shared" si="0"/>
        <v>1800</v>
      </c>
    </row>
    <row r="33" spans="1:11">
      <c r="A33" s="18"/>
      <c r="B33" s="19" t="s">
        <v>25</v>
      </c>
      <c r="C33" s="20" t="s">
        <v>56</v>
      </c>
      <c r="D33" s="21">
        <v>0.01</v>
      </c>
      <c r="E33" s="21">
        <v>0.25</v>
      </c>
      <c r="F33" s="21">
        <v>0.01</v>
      </c>
      <c r="G33" s="21">
        <v>2.2599999999999998</v>
      </c>
      <c r="H33" s="21">
        <v>0</v>
      </c>
      <c r="I33" s="22"/>
      <c r="J33" s="39">
        <v>500</v>
      </c>
      <c r="K33">
        <f t="shared" si="0"/>
        <v>15000</v>
      </c>
    </row>
    <row r="34" spans="1:11" ht="15">
      <c r="A34" s="18"/>
      <c r="B34" s="19" t="s">
        <v>57</v>
      </c>
      <c r="C34" s="20" t="s">
        <v>58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/>
      <c r="J34" s="9">
        <v>12</v>
      </c>
      <c r="K34">
        <f t="shared" si="0"/>
        <v>360</v>
      </c>
    </row>
    <row r="35" spans="1:11">
      <c r="A35" s="18"/>
      <c r="B35" s="19" t="s">
        <v>59</v>
      </c>
      <c r="C35" s="20" t="s">
        <v>60</v>
      </c>
      <c r="D35" s="21">
        <v>0.01</v>
      </c>
      <c r="E35" s="21">
        <v>0</v>
      </c>
      <c r="F35" s="21">
        <v>7.0000000000000007E-2</v>
      </c>
      <c r="G35" s="21">
        <v>0.33</v>
      </c>
      <c r="H35" s="21">
        <v>0</v>
      </c>
      <c r="I35" s="22"/>
      <c r="J35" s="39">
        <v>30</v>
      </c>
      <c r="K35">
        <f t="shared" si="0"/>
        <v>900</v>
      </c>
    </row>
    <row r="36" spans="1:11" ht="15">
      <c r="A36" s="18"/>
      <c r="B36" s="19" t="s">
        <v>61</v>
      </c>
      <c r="C36" s="20" t="s">
        <v>62</v>
      </c>
      <c r="D36" s="21">
        <v>0.01</v>
      </c>
      <c r="E36" s="21">
        <v>0</v>
      </c>
      <c r="F36" s="21">
        <v>0.06</v>
      </c>
      <c r="G36" s="21">
        <v>0.28000000000000003</v>
      </c>
      <c r="H36" s="21">
        <v>0.4</v>
      </c>
      <c r="I36" s="22"/>
      <c r="J36" s="9">
        <v>30</v>
      </c>
      <c r="K36">
        <f t="shared" si="0"/>
        <v>900</v>
      </c>
    </row>
    <row r="37" spans="1:11">
      <c r="A37" s="18"/>
      <c r="B37" s="19" t="s">
        <v>119</v>
      </c>
      <c r="C37" s="20">
        <v>3</v>
      </c>
      <c r="D37" s="21"/>
      <c r="E37" s="21"/>
      <c r="F37" s="21"/>
      <c r="G37" s="21"/>
      <c r="H37" s="21"/>
      <c r="I37" s="22"/>
      <c r="J37" s="39">
        <v>125</v>
      </c>
      <c r="K37">
        <f t="shared" si="0"/>
        <v>3750</v>
      </c>
    </row>
    <row r="38" spans="1:11" ht="15">
      <c r="A38" s="18"/>
      <c r="B38" s="19" t="s">
        <v>63</v>
      </c>
      <c r="C38" s="20" t="s">
        <v>56</v>
      </c>
      <c r="D38" s="21">
        <v>0</v>
      </c>
      <c r="E38" s="21">
        <v>0.4</v>
      </c>
      <c r="F38" s="21">
        <v>0</v>
      </c>
      <c r="G38" s="21">
        <v>3.6</v>
      </c>
      <c r="H38" s="21">
        <v>0</v>
      </c>
      <c r="I38" s="22"/>
      <c r="J38" s="9">
        <v>95</v>
      </c>
      <c r="K38">
        <f t="shared" si="0"/>
        <v>2850</v>
      </c>
    </row>
    <row r="39" spans="1:11" s="9" customFormat="1" ht="15">
      <c r="A39" s="14" t="s">
        <v>37</v>
      </c>
      <c r="B39" s="15" t="s">
        <v>65</v>
      </c>
      <c r="C39" s="16" t="s">
        <v>16</v>
      </c>
      <c r="D39" s="16">
        <v>0.12</v>
      </c>
      <c r="E39" s="16">
        <v>0.12</v>
      </c>
      <c r="F39" s="16">
        <v>17.91</v>
      </c>
      <c r="G39" s="16">
        <v>73.2</v>
      </c>
      <c r="H39" s="16">
        <v>1.29</v>
      </c>
      <c r="I39" s="17" t="s">
        <v>64</v>
      </c>
      <c r="K39">
        <f t="shared" si="0"/>
        <v>0</v>
      </c>
    </row>
    <row r="40" spans="1:11" ht="15">
      <c r="A40" s="18"/>
      <c r="B40" s="19" t="s">
        <v>66</v>
      </c>
      <c r="C40" s="20">
        <v>35</v>
      </c>
      <c r="D40" s="21">
        <v>0.01</v>
      </c>
      <c r="E40" s="21">
        <v>0.01</v>
      </c>
      <c r="F40" s="21">
        <v>0.28999999999999998</v>
      </c>
      <c r="G40" s="21">
        <v>1.41</v>
      </c>
      <c r="H40" s="21">
        <v>3</v>
      </c>
      <c r="I40" s="22"/>
      <c r="J40" s="9">
        <v>65</v>
      </c>
      <c r="K40">
        <f t="shared" si="0"/>
        <v>1950</v>
      </c>
    </row>
    <row r="41" spans="1:11" ht="15">
      <c r="A41" s="18"/>
      <c r="B41" s="19" t="s">
        <v>19</v>
      </c>
      <c r="C41" s="20">
        <v>15</v>
      </c>
      <c r="D41" s="21">
        <v>0</v>
      </c>
      <c r="E41" s="21">
        <v>0</v>
      </c>
      <c r="F41" s="21">
        <v>1.2</v>
      </c>
      <c r="G41" s="21">
        <v>4.55</v>
      </c>
      <c r="H41" s="21">
        <v>0</v>
      </c>
      <c r="I41" s="22"/>
      <c r="J41" s="9">
        <v>35</v>
      </c>
      <c r="K41">
        <f t="shared" si="0"/>
        <v>1050</v>
      </c>
    </row>
    <row r="42" spans="1:11" s="9" customFormat="1" ht="15">
      <c r="A42" s="14" t="s">
        <v>37</v>
      </c>
      <c r="B42" s="15" t="s">
        <v>69</v>
      </c>
      <c r="C42" s="16" t="s">
        <v>70</v>
      </c>
      <c r="D42" s="16">
        <v>23.47</v>
      </c>
      <c r="E42" s="16">
        <v>25.67</v>
      </c>
      <c r="F42" s="16">
        <v>26.08</v>
      </c>
      <c r="G42" s="16">
        <v>429.21</v>
      </c>
      <c r="H42" s="16">
        <v>3.33</v>
      </c>
      <c r="I42" s="17" t="s">
        <v>68</v>
      </c>
      <c r="K42">
        <f t="shared" si="0"/>
        <v>0</v>
      </c>
    </row>
    <row r="43" spans="1:11" ht="15">
      <c r="A43" s="18"/>
      <c r="B43" s="19" t="s">
        <v>41</v>
      </c>
      <c r="C43" s="20">
        <v>17</v>
      </c>
      <c r="D43" s="21">
        <v>0.01</v>
      </c>
      <c r="E43" s="21">
        <v>0</v>
      </c>
      <c r="F43" s="21">
        <v>0.08</v>
      </c>
      <c r="G43" s="21">
        <v>0.39</v>
      </c>
      <c r="H43" s="21">
        <v>0.55700000000000005</v>
      </c>
      <c r="I43" s="22"/>
      <c r="J43" s="9">
        <v>30</v>
      </c>
      <c r="K43">
        <f t="shared" si="0"/>
        <v>900</v>
      </c>
    </row>
    <row r="44" spans="1:11" ht="15">
      <c r="A44" s="18"/>
      <c r="B44" s="19" t="s">
        <v>71</v>
      </c>
      <c r="C44" s="20">
        <v>80</v>
      </c>
      <c r="D44" s="21">
        <v>2.02</v>
      </c>
      <c r="E44" s="21">
        <v>2.04</v>
      </c>
      <c r="F44" s="21">
        <v>0</v>
      </c>
      <c r="G44" s="21">
        <v>26.39</v>
      </c>
      <c r="H44" s="21">
        <v>1.996</v>
      </c>
      <c r="I44" s="22"/>
      <c r="J44" s="9">
        <v>150</v>
      </c>
      <c r="K44">
        <f t="shared" si="0"/>
        <v>4500</v>
      </c>
    </row>
    <row r="45" spans="1:11" ht="15">
      <c r="A45" s="18"/>
      <c r="B45" s="19" t="s">
        <v>72</v>
      </c>
      <c r="C45" s="20" t="s">
        <v>73</v>
      </c>
      <c r="D45" s="21">
        <v>0.01</v>
      </c>
      <c r="E45" s="21">
        <v>0</v>
      </c>
      <c r="F45" s="21">
        <v>0.06</v>
      </c>
      <c r="G45" s="21">
        <v>0.32</v>
      </c>
      <c r="H45" s="21">
        <v>0.77200000000000002</v>
      </c>
      <c r="I45" s="22"/>
      <c r="J45" s="9">
        <v>30</v>
      </c>
      <c r="K45">
        <f t="shared" si="0"/>
        <v>900</v>
      </c>
    </row>
    <row r="46" spans="1:11" ht="15">
      <c r="A46" s="18"/>
      <c r="B46" s="19" t="s">
        <v>74</v>
      </c>
      <c r="C46" s="20">
        <v>35</v>
      </c>
      <c r="D46" s="21">
        <v>0.3</v>
      </c>
      <c r="E46" s="21">
        <v>0.1</v>
      </c>
      <c r="F46" s="21">
        <v>2.46</v>
      </c>
      <c r="G46" s="21">
        <v>11.94</v>
      </c>
      <c r="H46" s="21">
        <v>0</v>
      </c>
      <c r="I46" s="22"/>
      <c r="J46" s="9">
        <v>52</v>
      </c>
      <c r="K46">
        <f t="shared" si="0"/>
        <v>1560</v>
      </c>
    </row>
    <row r="47" spans="1:11" ht="15">
      <c r="A47" s="18"/>
      <c r="B47" s="19" t="s">
        <v>25</v>
      </c>
      <c r="C47" s="20" t="s">
        <v>76</v>
      </c>
      <c r="D47" s="21">
        <v>0.01</v>
      </c>
      <c r="E47" s="21">
        <v>0.42</v>
      </c>
      <c r="F47" s="21">
        <v>0.01</v>
      </c>
      <c r="G47" s="21">
        <v>3.88</v>
      </c>
      <c r="H47" s="21">
        <v>0</v>
      </c>
      <c r="I47" s="22"/>
      <c r="J47" s="9">
        <v>500</v>
      </c>
      <c r="K47">
        <f t="shared" si="0"/>
        <v>15000</v>
      </c>
    </row>
    <row r="48" spans="1:11" s="9" customFormat="1" ht="15">
      <c r="A48" s="14" t="s">
        <v>37</v>
      </c>
      <c r="B48" s="15" t="s">
        <v>78</v>
      </c>
      <c r="C48" s="16" t="s">
        <v>29</v>
      </c>
      <c r="D48" s="16">
        <v>2.64</v>
      </c>
      <c r="E48" s="16">
        <v>0.48</v>
      </c>
      <c r="F48" s="16">
        <v>13.36</v>
      </c>
      <c r="G48" s="16">
        <v>66</v>
      </c>
      <c r="H48" s="16">
        <v>0</v>
      </c>
      <c r="I48" s="17" t="s">
        <v>77</v>
      </c>
      <c r="K48">
        <f t="shared" si="0"/>
        <v>0</v>
      </c>
    </row>
    <row r="49" spans="1:12" ht="15.75" thickBot="1">
      <c r="A49" s="40"/>
      <c r="B49" s="41" t="s">
        <v>78</v>
      </c>
      <c r="C49" s="42" t="s">
        <v>30</v>
      </c>
      <c r="D49" s="43">
        <v>0.26</v>
      </c>
      <c r="E49" s="43">
        <v>0.05</v>
      </c>
      <c r="F49" s="43">
        <v>1.34</v>
      </c>
      <c r="G49" s="43">
        <v>6.96</v>
      </c>
      <c r="H49" s="43">
        <v>0</v>
      </c>
      <c r="I49" s="44"/>
      <c r="J49" s="9">
        <v>35.5</v>
      </c>
      <c r="K49">
        <f t="shared" si="0"/>
        <v>1065</v>
      </c>
    </row>
    <row r="50" spans="1:12" ht="15.75" thickBot="1">
      <c r="A50" s="55" t="s">
        <v>120</v>
      </c>
      <c r="B50" s="57"/>
      <c r="C50" s="58"/>
      <c r="D50" s="59"/>
      <c r="E50" s="59"/>
      <c r="F50" s="59"/>
      <c r="G50" s="59"/>
      <c r="H50" s="59"/>
      <c r="I50" s="60"/>
      <c r="J50" s="56"/>
      <c r="K50" s="61">
        <f>SUM(K23:K49)</f>
        <v>66885</v>
      </c>
      <c r="L50">
        <f>K50/1000</f>
        <v>66.885000000000005</v>
      </c>
    </row>
    <row r="51" spans="1:12" s="9" customFormat="1" ht="15">
      <c r="A51" s="45" t="s">
        <v>79</v>
      </c>
      <c r="B51" s="46" t="s">
        <v>116</v>
      </c>
      <c r="C51" s="47" t="s">
        <v>70</v>
      </c>
      <c r="D51" s="47">
        <v>10.15</v>
      </c>
      <c r="E51" s="47">
        <v>8.66</v>
      </c>
      <c r="F51" s="47">
        <v>35.840000000000003</v>
      </c>
      <c r="G51" s="47">
        <v>263.43</v>
      </c>
      <c r="H51" s="47">
        <v>0.23400000000000001</v>
      </c>
      <c r="I51" s="48" t="s">
        <v>80</v>
      </c>
      <c r="K51">
        <f t="shared" si="0"/>
        <v>0</v>
      </c>
    </row>
    <row r="52" spans="1:12" ht="15">
      <c r="A52" s="18"/>
      <c r="B52" s="19" t="s">
        <v>52</v>
      </c>
      <c r="C52" s="20">
        <v>100</v>
      </c>
      <c r="D52" s="21">
        <v>0.43</v>
      </c>
      <c r="E52" s="21">
        <v>0.48</v>
      </c>
      <c r="F52" s="21">
        <v>0</v>
      </c>
      <c r="G52" s="21">
        <v>6.22</v>
      </c>
      <c r="H52" s="21">
        <v>0.23899999999999999</v>
      </c>
      <c r="I52" s="22"/>
      <c r="J52" s="9">
        <v>175</v>
      </c>
      <c r="K52">
        <v>17500</v>
      </c>
    </row>
    <row r="53" spans="1:12" ht="15">
      <c r="A53" s="18"/>
      <c r="B53" s="19" t="s">
        <v>25</v>
      </c>
      <c r="C53" s="20">
        <v>6</v>
      </c>
      <c r="D53" s="21">
        <v>0.01</v>
      </c>
      <c r="E53" s="21">
        <v>0.28000000000000003</v>
      </c>
      <c r="F53" s="21">
        <v>0.01</v>
      </c>
      <c r="G53" s="21">
        <v>2.5499999999999998</v>
      </c>
      <c r="H53" s="21">
        <v>0</v>
      </c>
      <c r="I53" s="22"/>
      <c r="J53" s="9">
        <v>500</v>
      </c>
      <c r="K53">
        <f>C53*J53</f>
        <v>3000</v>
      </c>
    </row>
    <row r="54" spans="1:12" ht="15">
      <c r="A54" s="18"/>
      <c r="B54" s="19" t="s">
        <v>28</v>
      </c>
      <c r="C54" s="20">
        <v>10</v>
      </c>
      <c r="D54" s="21"/>
      <c r="E54" s="21"/>
      <c r="F54" s="21"/>
      <c r="G54" s="21"/>
      <c r="H54" s="21"/>
      <c r="I54" s="22"/>
      <c r="J54" s="9">
        <v>37.5</v>
      </c>
      <c r="K54">
        <f>C54*J54</f>
        <v>375</v>
      </c>
    </row>
    <row r="55" spans="1:12" ht="15">
      <c r="A55" s="18"/>
      <c r="B55" s="19" t="s">
        <v>26</v>
      </c>
      <c r="C55" s="20">
        <v>0.25</v>
      </c>
      <c r="D55" s="21"/>
      <c r="E55" s="21"/>
      <c r="F55" s="21"/>
      <c r="G55" s="21"/>
      <c r="H55" s="21"/>
      <c r="I55" s="22"/>
      <c r="J55" s="9">
        <v>6.5</v>
      </c>
      <c r="K55">
        <f t="shared" ref="K55:K63" si="1">C55*J55</f>
        <v>1.625</v>
      </c>
    </row>
    <row r="56" spans="1:12" ht="15">
      <c r="A56" s="18"/>
      <c r="B56" s="19" t="s">
        <v>59</v>
      </c>
      <c r="C56" s="20">
        <v>20</v>
      </c>
      <c r="D56" s="21"/>
      <c r="E56" s="21"/>
      <c r="F56" s="21"/>
      <c r="G56" s="21"/>
      <c r="H56" s="21"/>
      <c r="I56" s="22"/>
      <c r="J56" s="9">
        <v>30</v>
      </c>
      <c r="K56">
        <f t="shared" si="1"/>
        <v>600</v>
      </c>
    </row>
    <row r="57" spans="1:12" ht="15">
      <c r="A57" s="18"/>
      <c r="B57" s="19" t="s">
        <v>117</v>
      </c>
      <c r="C57" s="20">
        <v>25</v>
      </c>
      <c r="D57" s="21">
        <v>0.57999999999999996</v>
      </c>
      <c r="E57" s="21">
        <v>0.11</v>
      </c>
      <c r="F57" s="21">
        <v>3.58</v>
      </c>
      <c r="G57" s="21">
        <v>17.57</v>
      </c>
      <c r="H57" s="21">
        <v>0</v>
      </c>
      <c r="I57" s="22"/>
      <c r="J57" s="9">
        <v>57</v>
      </c>
      <c r="K57">
        <f t="shared" si="1"/>
        <v>1425</v>
      </c>
    </row>
    <row r="58" spans="1:12" s="9" customFormat="1" ht="15">
      <c r="A58" s="14" t="s">
        <v>79</v>
      </c>
      <c r="B58" s="15" t="s">
        <v>83</v>
      </c>
      <c r="C58" s="16" t="s">
        <v>84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7" t="s">
        <v>82</v>
      </c>
      <c r="K58">
        <f t="shared" si="1"/>
        <v>0</v>
      </c>
    </row>
    <row r="59" spans="1:12" ht="15">
      <c r="A59" s="18"/>
      <c r="B59" s="19" t="s">
        <v>45</v>
      </c>
      <c r="C59" s="20" t="s">
        <v>56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2"/>
      <c r="J59" s="9">
        <v>12</v>
      </c>
      <c r="K59">
        <v>48</v>
      </c>
    </row>
    <row r="60" spans="1:12" s="9" customFormat="1" ht="15">
      <c r="A60" s="14" t="s">
        <v>79</v>
      </c>
      <c r="B60" s="15" t="s">
        <v>113</v>
      </c>
      <c r="C60" s="16" t="s">
        <v>51</v>
      </c>
      <c r="D60" s="16">
        <v>6.08</v>
      </c>
      <c r="E60" s="16">
        <v>5.42</v>
      </c>
      <c r="F60" s="16">
        <v>10.08</v>
      </c>
      <c r="G60" s="16">
        <v>113.34</v>
      </c>
      <c r="H60" s="16">
        <v>2.74</v>
      </c>
      <c r="I60" s="17" t="s">
        <v>85</v>
      </c>
      <c r="K60">
        <f t="shared" si="1"/>
        <v>0</v>
      </c>
    </row>
    <row r="61" spans="1:12" s="38" customFormat="1" ht="15">
      <c r="A61" s="35"/>
      <c r="B61" s="34" t="s">
        <v>19</v>
      </c>
      <c r="C61" s="36">
        <v>12</v>
      </c>
      <c r="D61" s="36"/>
      <c r="E61" s="36"/>
      <c r="F61" s="36"/>
      <c r="G61" s="36"/>
      <c r="H61" s="36"/>
      <c r="I61" s="37"/>
      <c r="J61" s="9">
        <v>35</v>
      </c>
      <c r="K61">
        <f t="shared" si="1"/>
        <v>420</v>
      </c>
    </row>
    <row r="62" spans="1:12" ht="15">
      <c r="A62" s="18"/>
      <c r="B62" s="19" t="s">
        <v>114</v>
      </c>
      <c r="C62" s="21" t="s">
        <v>115</v>
      </c>
      <c r="D62" s="21">
        <v>0.61</v>
      </c>
      <c r="E62" s="21">
        <v>0.52</v>
      </c>
      <c r="F62" s="21">
        <v>1.01</v>
      </c>
      <c r="G62" s="21">
        <v>11.34</v>
      </c>
      <c r="H62" s="21">
        <v>2.73</v>
      </c>
      <c r="I62" s="22"/>
      <c r="J62" s="9">
        <v>600</v>
      </c>
      <c r="K62">
        <v>240</v>
      </c>
    </row>
    <row r="63" spans="1:12" s="9" customFormat="1" ht="15">
      <c r="A63" s="14" t="s">
        <v>79</v>
      </c>
      <c r="B63" s="15" t="s">
        <v>28</v>
      </c>
      <c r="C63" s="16" t="s">
        <v>29</v>
      </c>
      <c r="D63" s="16">
        <v>3.16</v>
      </c>
      <c r="E63" s="16">
        <v>0.4</v>
      </c>
      <c r="F63" s="16">
        <v>19.32</v>
      </c>
      <c r="G63" s="16">
        <v>94</v>
      </c>
      <c r="H63" s="16">
        <v>0</v>
      </c>
      <c r="I63" s="17" t="s">
        <v>27</v>
      </c>
      <c r="K63">
        <f t="shared" si="1"/>
        <v>0</v>
      </c>
    </row>
    <row r="64" spans="1:12" ht="15.75" thickBot="1">
      <c r="A64" s="40"/>
      <c r="B64" s="41" t="s">
        <v>28</v>
      </c>
      <c r="C64" s="42" t="s">
        <v>30</v>
      </c>
      <c r="D64" s="43">
        <v>0.32</v>
      </c>
      <c r="E64" s="43">
        <v>0.04</v>
      </c>
      <c r="F64" s="43">
        <v>1.93</v>
      </c>
      <c r="G64" s="43">
        <v>8.5399999999999991</v>
      </c>
      <c r="H64" s="43">
        <v>0</v>
      </c>
      <c r="I64" s="44"/>
      <c r="J64" s="9">
        <v>35.700000000000003</v>
      </c>
      <c r="K64">
        <v>1428</v>
      </c>
    </row>
    <row r="65" spans="1:12" ht="15.75" thickBot="1">
      <c r="A65" s="55" t="s">
        <v>120</v>
      </c>
      <c r="B65" s="49"/>
      <c r="C65" s="50"/>
      <c r="D65" s="51"/>
      <c r="E65" s="51"/>
      <c r="F65" s="51"/>
      <c r="G65" s="51"/>
      <c r="H65" s="51"/>
      <c r="I65" s="52"/>
      <c r="J65" s="56"/>
      <c r="K65" s="54">
        <f>K52+K53+K54+K56+K57+K59+K61+K62+K64</f>
        <v>25036</v>
      </c>
      <c r="L65">
        <f>K65/1000+K55</f>
        <v>26.661000000000001</v>
      </c>
    </row>
    <row r="66" spans="1:12" s="10" customFormat="1" ht="15.75">
      <c r="A66" s="72" t="s">
        <v>86</v>
      </c>
      <c r="B66" s="73"/>
      <c r="C66" s="62">
        <v>1364</v>
      </c>
      <c r="D66" s="62">
        <v>78.5</v>
      </c>
      <c r="E66" s="62">
        <v>71.319999999999993</v>
      </c>
      <c r="F66" s="62">
        <v>202.38</v>
      </c>
      <c r="G66" s="62">
        <v>1760.69</v>
      </c>
      <c r="H66" s="62">
        <v>45.649000000000001</v>
      </c>
      <c r="I66" s="63"/>
      <c r="K66">
        <f>L21+L50+L65</f>
        <v>115.03370000000001</v>
      </c>
    </row>
    <row r="67" spans="1:12" s="8" customFormat="1">
      <c r="A67" s="74" t="s">
        <v>87</v>
      </c>
      <c r="B67" s="75"/>
      <c r="C67" s="23">
        <v>1364</v>
      </c>
      <c r="D67" s="23">
        <v>78.5</v>
      </c>
      <c r="E67" s="23">
        <v>71.319999999999993</v>
      </c>
      <c r="F67" s="23">
        <v>202.38</v>
      </c>
      <c r="G67" s="23">
        <v>1760.69</v>
      </c>
      <c r="H67" s="23">
        <v>45.649000000000001</v>
      </c>
      <c r="I67" s="24"/>
      <c r="K67">
        <f t="shared" si="0"/>
        <v>0</v>
      </c>
    </row>
    <row r="68" spans="1:12" s="8" customFormat="1">
      <c r="A68" s="74" t="s">
        <v>88</v>
      </c>
      <c r="B68" s="75"/>
      <c r="C68" s="25" t="s">
        <v>91</v>
      </c>
      <c r="D68" s="25" t="s">
        <v>90</v>
      </c>
      <c r="E68" s="25" t="s">
        <v>89</v>
      </c>
      <c r="F68" s="25" t="s">
        <v>92</v>
      </c>
      <c r="G68" s="25" t="s">
        <v>93</v>
      </c>
      <c r="H68" s="25" t="s">
        <v>94</v>
      </c>
      <c r="I68" s="24"/>
      <c r="K68">
        <f t="shared" si="0"/>
        <v>0</v>
      </c>
    </row>
    <row r="69" spans="1:12" s="11" customFormat="1" ht="30" customHeight="1" thickBot="1">
      <c r="A69" s="80" t="s">
        <v>95</v>
      </c>
      <c r="B69" s="81"/>
      <c r="C69" s="26"/>
      <c r="D69" s="26">
        <v>17.829999999999998</v>
      </c>
      <c r="E69" s="26">
        <v>36.46</v>
      </c>
      <c r="F69" s="26">
        <v>45.98</v>
      </c>
      <c r="G69" s="26"/>
      <c r="H69" s="26"/>
      <c r="I69" s="27"/>
      <c r="K69">
        <f t="shared" si="0"/>
        <v>0</v>
      </c>
    </row>
    <row r="70" spans="1:12" s="11" customFormat="1" ht="30" customHeight="1">
      <c r="A70" s="12"/>
      <c r="B70" s="12"/>
      <c r="C70" s="12" t="s">
        <v>12</v>
      </c>
      <c r="D70" s="12"/>
      <c r="E70" s="12"/>
      <c r="F70" s="12"/>
      <c r="G70" s="12"/>
      <c r="H70" s="12"/>
      <c r="I70" s="12"/>
    </row>
    <row r="71" spans="1:12" ht="13.5" thickBot="1"/>
    <row r="72" spans="1:12" s="6" customFormat="1" ht="43.5" customHeight="1">
      <c r="A72" s="28" t="s">
        <v>96</v>
      </c>
      <c r="B72" s="29" t="s">
        <v>97</v>
      </c>
      <c r="C72" s="29" t="s">
        <v>98</v>
      </c>
      <c r="D72" s="29" t="s">
        <v>99</v>
      </c>
      <c r="E72" s="30" t="s">
        <v>100</v>
      </c>
    </row>
    <row r="73" spans="1:12">
      <c r="A73" s="18">
        <v>1</v>
      </c>
      <c r="B73" s="19" t="s">
        <v>17</v>
      </c>
      <c r="C73" s="19" t="s">
        <v>103</v>
      </c>
      <c r="D73" s="21"/>
      <c r="E73" s="21">
        <v>15</v>
      </c>
    </row>
    <row r="74" spans="1:12">
      <c r="A74" s="18">
        <v>2</v>
      </c>
      <c r="B74" s="19" t="s">
        <v>43</v>
      </c>
      <c r="C74" s="19" t="s">
        <v>102</v>
      </c>
      <c r="D74" s="21"/>
      <c r="E74" s="22">
        <v>4.2000000000000003E-2</v>
      </c>
    </row>
    <row r="75" spans="1:12">
      <c r="A75" s="18">
        <v>3</v>
      </c>
      <c r="B75" s="19" t="s">
        <v>53</v>
      </c>
      <c r="C75" s="19" t="s">
        <v>102</v>
      </c>
      <c r="D75" s="21"/>
      <c r="E75" s="22">
        <v>0.08</v>
      </c>
    </row>
    <row r="76" spans="1:12">
      <c r="A76" s="18">
        <v>4</v>
      </c>
      <c r="B76" s="19" t="s">
        <v>71</v>
      </c>
      <c r="C76" s="19" t="s">
        <v>102</v>
      </c>
      <c r="D76" s="21"/>
      <c r="E76" s="22">
        <v>0.111</v>
      </c>
    </row>
    <row r="77" spans="1:12">
      <c r="A77" s="18">
        <v>5</v>
      </c>
      <c r="B77" s="19" t="s">
        <v>67</v>
      </c>
      <c r="C77" s="19" t="s">
        <v>103</v>
      </c>
      <c r="D77" s="21"/>
      <c r="E77" s="22">
        <v>0.15</v>
      </c>
    </row>
    <row r="78" spans="1:12">
      <c r="A78" s="18">
        <v>6</v>
      </c>
      <c r="B78" s="19" t="s">
        <v>59</v>
      </c>
      <c r="C78" s="19" t="s">
        <v>102</v>
      </c>
      <c r="D78" s="21"/>
      <c r="E78" s="22">
        <v>1.6E-2</v>
      </c>
    </row>
    <row r="79" spans="1:12">
      <c r="A79" s="18">
        <v>7</v>
      </c>
      <c r="B79" s="19" t="s">
        <v>105</v>
      </c>
      <c r="C79" s="19" t="s">
        <v>102</v>
      </c>
      <c r="D79" s="21"/>
      <c r="E79" s="22">
        <v>5.0999999999999997E-2</v>
      </c>
    </row>
    <row r="80" spans="1:12">
      <c r="A80" s="18">
        <v>8</v>
      </c>
      <c r="B80" s="19" t="s">
        <v>63</v>
      </c>
      <c r="C80" s="19" t="s">
        <v>101</v>
      </c>
      <c r="D80" s="21"/>
      <c r="E80" s="21">
        <v>7.0000000000000001E-3</v>
      </c>
    </row>
    <row r="81" spans="1:5">
      <c r="A81" s="18">
        <v>9</v>
      </c>
      <c r="B81" s="19" t="s">
        <v>25</v>
      </c>
      <c r="C81" s="19" t="s">
        <v>102</v>
      </c>
      <c r="D81" s="21"/>
      <c r="E81" s="22">
        <v>2.3E-2</v>
      </c>
    </row>
    <row r="82" spans="1:5">
      <c r="A82" s="18">
        <v>10</v>
      </c>
      <c r="B82" s="19" t="s">
        <v>52</v>
      </c>
      <c r="C82" s="19" t="s">
        <v>102</v>
      </c>
      <c r="D82" s="21"/>
      <c r="E82" s="22">
        <v>7.0999999999999994E-2</v>
      </c>
    </row>
    <row r="83" spans="1:5">
      <c r="A83" s="18">
        <v>11</v>
      </c>
      <c r="B83" s="19" t="s">
        <v>106</v>
      </c>
      <c r="C83" s="19" t="s">
        <v>101</v>
      </c>
      <c r="D83" s="21"/>
      <c r="E83" s="22">
        <v>0.32900000000000001</v>
      </c>
    </row>
    <row r="84" spans="1:5">
      <c r="A84" s="18">
        <v>12</v>
      </c>
      <c r="B84" s="19" t="s">
        <v>61</v>
      </c>
      <c r="C84" s="19" t="s">
        <v>102</v>
      </c>
      <c r="D84" s="21"/>
      <c r="E84" s="22">
        <v>0.03</v>
      </c>
    </row>
    <row r="85" spans="1:5">
      <c r="A85" s="18">
        <v>13</v>
      </c>
      <c r="B85" s="19" t="s">
        <v>107</v>
      </c>
      <c r="C85" s="19" t="s">
        <v>102</v>
      </c>
      <c r="D85" s="21"/>
      <c r="E85" s="22">
        <v>0.03</v>
      </c>
    </row>
    <row r="86" spans="1:5">
      <c r="A86" s="18">
        <v>14</v>
      </c>
      <c r="B86" s="19" t="s">
        <v>108</v>
      </c>
      <c r="C86" s="19" t="s">
        <v>102</v>
      </c>
      <c r="D86" s="21"/>
      <c r="E86" s="22">
        <v>3.9E-2</v>
      </c>
    </row>
    <row r="87" spans="1:5">
      <c r="A87" s="18">
        <v>15</v>
      </c>
      <c r="B87" s="19" t="s">
        <v>19</v>
      </c>
      <c r="C87" s="19" t="s">
        <v>102</v>
      </c>
      <c r="D87" s="21"/>
      <c r="E87" s="22">
        <v>2.5999999999999999E-2</v>
      </c>
    </row>
    <row r="88" spans="1:5">
      <c r="A88" s="18">
        <v>16</v>
      </c>
      <c r="B88" s="19" t="s">
        <v>45</v>
      </c>
      <c r="C88" s="19" t="s">
        <v>102</v>
      </c>
      <c r="D88" s="21"/>
      <c r="E88" s="21">
        <v>5.0000000000000001E-3</v>
      </c>
    </row>
    <row r="89" spans="1:5">
      <c r="A89" s="18">
        <v>17</v>
      </c>
      <c r="B89" s="19" t="s">
        <v>81</v>
      </c>
      <c r="C89" s="19" t="s">
        <v>102</v>
      </c>
      <c r="D89" s="21"/>
      <c r="E89" s="22">
        <v>2.4E-2</v>
      </c>
    </row>
    <row r="90" spans="1:5">
      <c r="A90" s="18">
        <v>18</v>
      </c>
      <c r="B90" s="19" t="s">
        <v>75</v>
      </c>
      <c r="C90" s="19" t="s">
        <v>102</v>
      </c>
      <c r="D90" s="21"/>
      <c r="E90" s="22">
        <v>2E-3</v>
      </c>
    </row>
    <row r="91" spans="1:5">
      <c r="A91" s="18">
        <v>19</v>
      </c>
      <c r="B91" s="19" t="s">
        <v>54</v>
      </c>
      <c r="C91" s="19" t="s">
        <v>102</v>
      </c>
      <c r="D91" s="21"/>
      <c r="E91" s="22">
        <v>1E-3</v>
      </c>
    </row>
    <row r="92" spans="1:5">
      <c r="A92" s="18">
        <v>20</v>
      </c>
      <c r="B92" s="19" t="s">
        <v>28</v>
      </c>
      <c r="C92" s="19" t="s">
        <v>102</v>
      </c>
      <c r="D92" s="21"/>
      <c r="E92" s="21">
        <v>0.08</v>
      </c>
    </row>
    <row r="93" spans="1:5">
      <c r="A93" s="18">
        <v>21</v>
      </c>
      <c r="B93" s="19" t="s">
        <v>78</v>
      </c>
      <c r="C93" s="19" t="s">
        <v>102</v>
      </c>
      <c r="D93" s="21"/>
      <c r="E93" s="21">
        <v>0.04</v>
      </c>
    </row>
    <row r="94" spans="1:5">
      <c r="A94" s="18">
        <v>22</v>
      </c>
      <c r="B94" s="19" t="s">
        <v>66</v>
      </c>
      <c r="C94" s="19" t="s">
        <v>102</v>
      </c>
      <c r="D94" s="21"/>
      <c r="E94" s="22">
        <v>0.03</v>
      </c>
    </row>
    <row r="95" spans="1:5" ht="13.5" thickBot="1">
      <c r="A95" s="18">
        <v>23</v>
      </c>
      <c r="B95" s="31" t="s">
        <v>26</v>
      </c>
      <c r="C95" s="31" t="s">
        <v>104</v>
      </c>
      <c r="D95" s="32"/>
      <c r="E95" s="33">
        <v>1.829</v>
      </c>
    </row>
  </sheetData>
  <mergeCells count="12">
    <mergeCell ref="A69:B69"/>
    <mergeCell ref="A5:A6"/>
    <mergeCell ref="B5:B6"/>
    <mergeCell ref="C5:C6"/>
    <mergeCell ref="D5:F5"/>
    <mergeCell ref="I5:I6"/>
    <mergeCell ref="A7:I7"/>
    <mergeCell ref="A66:B66"/>
    <mergeCell ref="A67:B67"/>
    <mergeCell ref="A68:B68"/>
    <mergeCell ref="G5:G6"/>
    <mergeCell ref="H5:H6"/>
  </mergeCells>
  <pageMargins left="0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(о-з)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777</cp:lastModifiedBy>
  <cp:lastPrinted>2021-01-27T11:22:50Z</cp:lastPrinted>
  <dcterms:created xsi:type="dcterms:W3CDTF">2010-09-29T09:10:17Z</dcterms:created>
  <dcterms:modified xsi:type="dcterms:W3CDTF">2021-01-27T11:23:17Z</dcterms:modified>
</cp:coreProperties>
</file>